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3solutions.sharepoint.com/sites/RegLantern/Shared Documents/NACHC/NACHC QI Handouts by Session/Session 3/"/>
    </mc:Choice>
  </mc:AlternateContent>
  <xr:revisionPtr revIDLastSave="58" documentId="8_{499369E3-7387-4BC6-9EE3-D46E4D978B97}" xr6:coauthVersionLast="47" xr6:coauthVersionMax="47" xr10:uidLastSave="{1427AFBF-049C-46E0-B6DD-D22755C1D956}"/>
  <bookViews>
    <workbookView xWindow="-120" yWindow="-120" windowWidth="29040" windowHeight="15840" activeTab="2" xr2:uid="{5DEE5F2C-09F7-414E-B06D-1BF457F2FF8C}"/>
  </bookViews>
  <sheets>
    <sheet name="Detail" sheetId="1" r:id="rId1"/>
    <sheet name="Pivot Table" sheetId="3" r:id="rId2"/>
    <sheet name="Example Run Chart Data" sheetId="5" r:id="rId3"/>
    <sheet name="Lookups" sheetId="2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5" l="1"/>
  <c r="C15" i="5"/>
  <c r="C16" i="5"/>
  <c r="C17" i="5"/>
  <c r="C18" i="5"/>
  <c r="C19" i="5"/>
  <c r="C20" i="5"/>
  <c r="C21" i="5"/>
  <c r="C22" i="5"/>
  <c r="C23" i="5"/>
  <c r="C24" i="5"/>
  <c r="C25" i="5"/>
  <c r="C13" i="5"/>
  <c r="C12" i="5"/>
  <c r="C11" i="5"/>
  <c r="C10" i="5"/>
  <c r="C9" i="5"/>
  <c r="C8" i="5"/>
  <c r="C7" i="5"/>
  <c r="C6" i="5"/>
  <c r="C5" i="5"/>
  <c r="C4" i="5"/>
  <c r="C3" i="5"/>
  <c r="C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G2" i="1" l="1"/>
  <c r="G6" i="1"/>
  <c r="G4" i="1" s="1"/>
  <c r="E3" i="1" l="1"/>
</calcChain>
</file>

<file path=xl/sharedStrings.xml><?xml version="1.0" encoding="utf-8"?>
<sst xmlns="http://schemas.openxmlformats.org/spreadsheetml/2006/main" count="146" uniqueCount="45">
  <si>
    <t>CQM of Focus</t>
  </si>
  <si>
    <t>Cervical Ca</t>
  </si>
  <si>
    <t>DM Poor Control</t>
  </si>
  <si>
    <t>Other Notes</t>
  </si>
  <si>
    <t>W30</t>
  </si>
  <si>
    <t>Pt overdue for visit</t>
  </si>
  <si>
    <t>Referral issues</t>
  </si>
  <si>
    <t xml:space="preserve">Documentation issues </t>
  </si>
  <si>
    <t>Reporting issues</t>
  </si>
  <si>
    <t>Missed opportunity during visit</t>
  </si>
  <si>
    <t>Other (document in notes section)</t>
  </si>
  <si>
    <t>Attribution issues/No record of pt</t>
  </si>
  <si>
    <t>Population of Focus</t>
  </si>
  <si>
    <t>Audit Findings</t>
  </si>
  <si>
    <t>Date of Service</t>
  </si>
  <si>
    <t>Met</t>
  </si>
  <si>
    <r>
      <t xml:space="preserve">Improvement Plan </t>
    </r>
    <r>
      <rPr>
        <sz val="11"/>
        <color theme="1" tint="4.9989318521683403E-2"/>
        <rFont val="Calibri"/>
        <family val="2"/>
        <scheme val="minor"/>
      </rPr>
      <t>(what are you doing to address the root cause)</t>
    </r>
  </si>
  <si>
    <t>Row Labels</t>
  </si>
  <si>
    <t>Grand Total</t>
  </si>
  <si>
    <t>Column Labels</t>
  </si>
  <si>
    <t>Count of Audit Findings</t>
  </si>
  <si>
    <t>Instructions</t>
  </si>
  <si>
    <t>1. Clarify the population CQM of focus</t>
  </si>
  <si>
    <t>2. Review the charts and record the findings in "Audit Findings"</t>
  </si>
  <si>
    <t>Dr. Dixon's Patients</t>
  </si>
  <si>
    <t>Breast Cancer Screening</t>
  </si>
  <si>
    <t>Numerator</t>
  </si>
  <si>
    <t>Excluded</t>
  </si>
  <si>
    <t>Denominator (without exclusions)</t>
  </si>
  <si>
    <t>Performance</t>
  </si>
  <si>
    <t>History of mastectomy</t>
  </si>
  <si>
    <t>No documention in Med Hx or reminder to patient</t>
  </si>
  <si>
    <t>Medical history free texted in note by MA</t>
  </si>
  <si>
    <t>Previous mammogram screening noted, but date not entered</t>
  </si>
  <si>
    <t>Referral placed in January, no results in chart</t>
  </si>
  <si>
    <t>Referral placed in March, no results in chart</t>
  </si>
  <si>
    <t>Referral placed in July, results back in August, not reviewed</t>
  </si>
  <si>
    <t>Referral placed in May, patient did not show</t>
  </si>
  <si>
    <t>Referral ordered as "referral" instead of diagnostic imaging.</t>
  </si>
  <si>
    <t>Patient shows as met on report, but mammogram not in chart.</t>
  </si>
  <si>
    <t>#</t>
  </si>
  <si>
    <t>3. When complete, navigate to the Pivot Table tab, Refresh data and add results to a Run Chart for trending</t>
  </si>
  <si>
    <t>Date</t>
  </si>
  <si>
    <t>Percentage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</si>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</sst>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6" fillId="4" borderId="3" applyNumberFormat="0" applyAlignment="0" applyProtection="0"/>
    <xf numFmtId="0" fontId="8" fillId="5" borderId="6" applyNumberFormat="0" applyAlignment="0">
      <protection locked="0"/>
    </xf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164" fontId="5" fillId="3" borderId="2" xfId="1" applyNumberFormat="1" applyFont="1" applyFill="1" applyBorder="1" applyAlignment="1">
      <alignment horizontal="left"/>
    </xf>
    <xf numFmtId="0" fontId="6" fillId="4" borderId="3" xfId="2" applyAlignment="1">
      <alignment horizontal="left" wrapText="1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/>
    </xf>
    <xf numFmtId="0" fontId="1" fillId="6" borderId="4" xfId="0" applyFont="1" applyFill="1" applyBorder="1" applyAlignment="1">
      <alignment horizontal="center"/>
    </xf>
    <xf numFmtId="14" fontId="0" fillId="0" borderId="4" xfId="0" applyNumberFormat="1" applyBorder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9" fontId="0" fillId="0" borderId="4" xfId="1" applyFont="1" applyFill="1" applyBorder="1" applyAlignment="1">
      <alignment horizontal="center"/>
    </xf>
    <xf numFmtId="9" fontId="0" fillId="0" borderId="4" xfId="0" applyNumberFormat="1" applyBorder="1"/>
  </cellXfs>
  <cellStyles count="4">
    <cellStyle name="Check Cell" xfId="2" builtinId="23"/>
    <cellStyle name="Data" xfId="3" xr:uid="{7B608C2B-3838-4D5D-8291-6C13694BF0AE}"/>
    <cellStyle name="Normal" xfId="0" builtinId="0"/>
    <cellStyle name="Percent" xfId="1" builtinId="5"/>
  </cellStyles>
  <dxfs count="8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Breast Cancer Screening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'Example Run Chart Data'!$B$1</c:f>
              <c:strCache>
                <c:ptCount val="1"/>
                <c:pt idx="0">
                  <c:v>Percentage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'Example Run Chart Data'!$A$2:$A$25</c:f>
              <c:numCache>
                <c:formatCode>m/d/yyyy</c:formatCode>
                <c:ptCount val="24"/>
                <c:pt idx="0">
                  <c:v>45170</c:v>
                </c:pt>
                <c:pt idx="1">
                  <c:v>45173</c:v>
                </c:pt>
                <c:pt idx="2">
                  <c:v>45174</c:v>
                </c:pt>
                <c:pt idx="3">
                  <c:v>45175</c:v>
                </c:pt>
                <c:pt idx="4">
                  <c:v>45176</c:v>
                </c:pt>
                <c:pt idx="5">
                  <c:v>45177</c:v>
                </c:pt>
                <c:pt idx="6">
                  <c:v>45180</c:v>
                </c:pt>
                <c:pt idx="7">
                  <c:v>45181</c:v>
                </c:pt>
                <c:pt idx="8">
                  <c:v>45182</c:v>
                </c:pt>
                <c:pt idx="9">
                  <c:v>45183</c:v>
                </c:pt>
                <c:pt idx="10">
                  <c:v>45184</c:v>
                </c:pt>
                <c:pt idx="11">
                  <c:v>45187</c:v>
                </c:pt>
                <c:pt idx="12">
                  <c:v>45188</c:v>
                </c:pt>
                <c:pt idx="13">
                  <c:v>45189</c:v>
                </c:pt>
                <c:pt idx="14">
                  <c:v>45190</c:v>
                </c:pt>
                <c:pt idx="15">
                  <c:v>45191</c:v>
                </c:pt>
                <c:pt idx="16">
                  <c:v>45194</c:v>
                </c:pt>
                <c:pt idx="17">
                  <c:v>45195</c:v>
                </c:pt>
                <c:pt idx="18">
                  <c:v>45196</c:v>
                </c:pt>
                <c:pt idx="19">
                  <c:v>45197</c:v>
                </c:pt>
                <c:pt idx="20">
                  <c:v>45198</c:v>
                </c:pt>
                <c:pt idx="21">
                  <c:v>45201</c:v>
                </c:pt>
                <c:pt idx="22">
                  <c:v>45202</c:v>
                </c:pt>
                <c:pt idx="23">
                  <c:v>45203</c:v>
                </c:pt>
              </c:numCache>
            </c:numRef>
          </c:cat>
          <c:val>
            <c:numRef>
              <c:f>'Example Run Chart Data'!$B$2:$B$25</c:f>
              <c:numCache>
                <c:formatCode>0%</c:formatCode>
                <c:ptCount val="24"/>
                <c:pt idx="0">
                  <c:v>0.47</c:v>
                </c:pt>
                <c:pt idx="1">
                  <c:v>0.49</c:v>
                </c:pt>
                <c:pt idx="2">
                  <c:v>0.51</c:v>
                </c:pt>
                <c:pt idx="3">
                  <c:v>0.55000000000000004</c:v>
                </c:pt>
                <c:pt idx="4">
                  <c:v>0.53</c:v>
                </c:pt>
                <c:pt idx="5">
                  <c:v>0.53</c:v>
                </c:pt>
                <c:pt idx="6">
                  <c:v>0.51</c:v>
                </c:pt>
                <c:pt idx="7">
                  <c:v>0.49</c:v>
                </c:pt>
                <c:pt idx="8">
                  <c:v>0.44</c:v>
                </c:pt>
                <c:pt idx="9">
                  <c:v>0.3</c:v>
                </c:pt>
                <c:pt idx="10">
                  <c:v>0.56000000000000005</c:v>
                </c:pt>
                <c:pt idx="11">
                  <c:v>0.43</c:v>
                </c:pt>
                <c:pt idx="12">
                  <c:v>0.49</c:v>
                </c:pt>
                <c:pt idx="13">
                  <c:v>0.42</c:v>
                </c:pt>
                <c:pt idx="14">
                  <c:v>0.41</c:v>
                </c:pt>
                <c:pt idx="15">
                  <c:v>0.55000000000000004</c:v>
                </c:pt>
                <c:pt idx="16">
                  <c:v>0.59</c:v>
                </c:pt>
                <c:pt idx="17">
                  <c:v>0.41</c:v>
                </c:pt>
                <c:pt idx="18">
                  <c:v>0.56000000000000005</c:v>
                </c:pt>
                <c:pt idx="19">
                  <c:v>0.52</c:v>
                </c:pt>
                <c:pt idx="20">
                  <c:v>0.6</c:v>
                </c:pt>
                <c:pt idx="21">
                  <c:v>0.5</c:v>
                </c:pt>
                <c:pt idx="22">
                  <c:v>0.63</c:v>
                </c:pt>
                <c:pt idx="23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9-4902-AAA4-6988A80EC28A}"/>
            </c:ext>
          </c:extLst>
        </c:ser>
        <c:ser>
          <c:idx val="1"/>
          <c:order val="1"/>
          <c:tx>
            <c:strRef>
              <c:f>'Example Run Chart Data'!$C$1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'Example Run Chart Data'!$A$2:$A$25</c:f>
              <c:numCache>
                <c:formatCode>m/d/yyyy</c:formatCode>
                <c:ptCount val="24"/>
                <c:pt idx="0">
                  <c:v>45170</c:v>
                </c:pt>
                <c:pt idx="1">
                  <c:v>45173</c:v>
                </c:pt>
                <c:pt idx="2">
                  <c:v>45174</c:v>
                </c:pt>
                <c:pt idx="3">
                  <c:v>45175</c:v>
                </c:pt>
                <c:pt idx="4">
                  <c:v>45176</c:v>
                </c:pt>
                <c:pt idx="5">
                  <c:v>45177</c:v>
                </c:pt>
                <c:pt idx="6">
                  <c:v>45180</c:v>
                </c:pt>
                <c:pt idx="7">
                  <c:v>45181</c:v>
                </c:pt>
                <c:pt idx="8">
                  <c:v>45182</c:v>
                </c:pt>
                <c:pt idx="9">
                  <c:v>45183</c:v>
                </c:pt>
                <c:pt idx="10">
                  <c:v>45184</c:v>
                </c:pt>
                <c:pt idx="11">
                  <c:v>45187</c:v>
                </c:pt>
                <c:pt idx="12">
                  <c:v>45188</c:v>
                </c:pt>
                <c:pt idx="13">
                  <c:v>45189</c:v>
                </c:pt>
                <c:pt idx="14">
                  <c:v>45190</c:v>
                </c:pt>
                <c:pt idx="15">
                  <c:v>45191</c:v>
                </c:pt>
                <c:pt idx="16">
                  <c:v>45194</c:v>
                </c:pt>
                <c:pt idx="17">
                  <c:v>45195</c:v>
                </c:pt>
                <c:pt idx="18">
                  <c:v>45196</c:v>
                </c:pt>
                <c:pt idx="19">
                  <c:v>45197</c:v>
                </c:pt>
                <c:pt idx="20">
                  <c:v>45198</c:v>
                </c:pt>
                <c:pt idx="21">
                  <c:v>45201</c:v>
                </c:pt>
                <c:pt idx="22">
                  <c:v>45202</c:v>
                </c:pt>
                <c:pt idx="23">
                  <c:v>45203</c:v>
                </c:pt>
              </c:numCache>
            </c:numRef>
          </c:cat>
          <c:val>
            <c:numRef>
              <c:f>'Example Run Chart Data'!$C$2:$C$25</c:f>
              <c:numCache>
                <c:formatCode>0%</c:formatCode>
                <c:ptCount val="24"/>
                <c:pt idx="0">
                  <c:v>0.51</c:v>
                </c:pt>
                <c:pt idx="1">
                  <c:v>0.51</c:v>
                </c:pt>
                <c:pt idx="2">
                  <c:v>0.51</c:v>
                </c:pt>
                <c:pt idx="3">
                  <c:v>0.51</c:v>
                </c:pt>
                <c:pt idx="4">
                  <c:v>0.51</c:v>
                </c:pt>
                <c:pt idx="5">
                  <c:v>0.51</c:v>
                </c:pt>
                <c:pt idx="6">
                  <c:v>0.51</c:v>
                </c:pt>
                <c:pt idx="7">
                  <c:v>0.51</c:v>
                </c:pt>
                <c:pt idx="8">
                  <c:v>0.51</c:v>
                </c:pt>
                <c:pt idx="9">
                  <c:v>0.51</c:v>
                </c:pt>
                <c:pt idx="10">
                  <c:v>0.51</c:v>
                </c:pt>
                <c:pt idx="11">
                  <c:v>0.51</c:v>
                </c:pt>
                <c:pt idx="12">
                  <c:v>0.51</c:v>
                </c:pt>
                <c:pt idx="13">
                  <c:v>0.51</c:v>
                </c:pt>
                <c:pt idx="14">
                  <c:v>0.51</c:v>
                </c:pt>
                <c:pt idx="15">
                  <c:v>0.51</c:v>
                </c:pt>
                <c:pt idx="16">
                  <c:v>0.51</c:v>
                </c:pt>
                <c:pt idx="17">
                  <c:v>0.51</c:v>
                </c:pt>
                <c:pt idx="18">
                  <c:v>0.51</c:v>
                </c:pt>
                <c:pt idx="19">
                  <c:v>0.51</c:v>
                </c:pt>
                <c:pt idx="20">
                  <c:v>0.51</c:v>
                </c:pt>
                <c:pt idx="21">
                  <c:v>0.51</c:v>
                </c:pt>
                <c:pt idx="22">
                  <c:v>0.51</c:v>
                </c:pt>
                <c:pt idx="23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9-4902-AAA4-6988A80EC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212735"/>
        <c:axId val="626351135"/>
      </c:lineChart>
      <c:dateAx>
        <c:axId val="505212735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351135"/>
        <c:crosses val="autoZero"/>
        <c:auto val="1"/>
        <c:lblOffset val="100"/>
        <c:baseTimeUnit val="days"/>
      </c:dateAx>
      <c:valAx>
        <c:axId val="626351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212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242522</xdr:colOff>
      <xdr:row>1</xdr:row>
      <xdr:rowOff>149102</xdr:rowOff>
    </xdr:from>
    <xdr:to>
      <xdr:col>14</xdr:col>
      <xdr:colOff>304800</xdr:colOff>
      <xdr:row>20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E9DF70-1444-5158-D938-C26A93851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282086</xdr:colOff>
      <xdr:row>21</xdr:row>
      <xdr:rowOff>38168</xdr:rowOff>
    </xdr:from>
    <xdr:to>
      <xdr:col>14</xdr:col>
      <xdr:colOff>314325</xdr:colOff>
      <xdr:row>42</xdr:row>
      <xdr:rowOff>114143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1C9D8D-6B0F-9F96-D481-F74AA2B6A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3311" y="4038668"/>
          <a:ext cx="6737839" cy="40764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15</xdr:col>
      <xdr:colOff>38101</xdr:colOff>
      <xdr:row>12</xdr:row>
      <xdr:rowOff>161924</xdr:rowOff>
    </xdr:from>
    <xdr:to>
      <xdr:col>20</xdr:col>
      <xdr:colOff>559535</xdr:colOff>
      <xdr:row>64</xdr:row>
      <xdr:rowOff>28707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57D21D-AF16-9EBD-013A-68DB17953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34526" y="2447924"/>
          <a:ext cx="3569434" cy="977278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14</xdr:col>
      <xdr:colOff>581024</xdr:colOff>
      <xdr:row>2</xdr:row>
      <xdr:rowOff>57149</xdr:rowOff>
    </xdr:from>
    <xdr:to>
      <xdr:col>23</xdr:col>
      <xdr:colOff>19050</xdr:colOff>
      <xdr:row>11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B1EBACE-8187-137F-AD5A-0938D17622F7}"/>
            </a:ext>
          </a:extLst>
        </xdr:cNvPr>
        <xdr:cNvSpPr txBox="1"/>
      </xdr:nvSpPr>
      <xdr:spPr>
        <a:xfrm>
          <a:off x="9467849" y="438149"/>
          <a:ext cx="4924426" cy="1724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Training</a:t>
          </a:r>
          <a:r>
            <a:rPr lang="en-US" sz="16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Questions:</a:t>
          </a:r>
        </a:p>
        <a:p>
          <a:pPr rtl="0" eaLnBrk="1" latinLnBrk="0" hangingPunct="1"/>
          <a:endParaRPr lang="en-US" sz="16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What do the rules tell you about the data?</a:t>
          </a:r>
          <a:endParaRPr lang="en-US" sz="1100" b="1">
            <a:effectLst/>
          </a:endParaRPr>
        </a:p>
        <a:p>
          <a:pPr rtl="0" eaLnBrk="1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Has the overall performance shifted?</a:t>
          </a:r>
          <a:endParaRPr lang="en-US" b="1">
            <a:effectLst/>
          </a:endParaRPr>
        </a:p>
        <a:p>
          <a:pPr rtl="0" eaLnBrk="1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there evidence that the QI efforts are making a difference?</a:t>
          </a:r>
          <a:endParaRPr lang="en-US" b="1">
            <a:effectLst/>
          </a:endParaRPr>
        </a:p>
        <a:p>
          <a:pPr rtl="0" eaLnBrk="1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there any astronomical points in the data?</a:t>
          </a:r>
          <a:endParaRPr lang="en-US" b="1">
            <a:effectLst/>
          </a:endParaRPr>
        </a:p>
        <a:p>
          <a:pPr rtl="0" eaLnBrk="1" latinLnBrk="0" hangingPunct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What experience have you had at your health center with data like this?</a:t>
          </a:r>
          <a:endParaRPr lang="en-US" b="1">
            <a:effectLst/>
          </a:endParaRPr>
        </a:p>
        <a:p>
          <a:endParaRPr lang="en-US" sz="1100" b="1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nce Luttrell" refreshedDate="45202.274722800925" createdVersion="8" refreshedVersion="8" minRefreshableVersion="3" recordCount="30" xr:uid="{74FC4513-F25F-4569-9A38-4A12BD155564}">
  <cacheSource type="worksheet">
    <worksheetSource name="Audit"/>
  </cacheSource>
  <cacheFields count="7">
    <cacheField name="#" numFmtId="0">
      <sharedItems containsSemiMixedTypes="0" containsString="0" containsNumber="1" containsInteger="1" minValue="1" maxValue="30"/>
    </cacheField>
    <cacheField name="Population of Focus" numFmtId="0">
      <sharedItems/>
    </cacheField>
    <cacheField name="Date of Service" numFmtId="14">
      <sharedItems containsNonDate="0" containsDate="1" containsString="0" containsBlank="1" minDate="2023-09-04T00:00:00" maxDate="2023-09-09T00:00:00" count="6">
        <d v="2023-09-04T00:00:00"/>
        <d v="2023-09-05T00:00:00"/>
        <d v="2023-09-06T00:00:00"/>
        <d v="2023-09-07T00:00:00"/>
        <d v="2023-09-08T00:00:00"/>
        <m u="1"/>
      </sharedItems>
    </cacheField>
    <cacheField name="CQM of Focus" numFmtId="0">
      <sharedItems/>
    </cacheField>
    <cacheField name="Audit Findings" numFmtId="0">
      <sharedItems containsBlank="1" count="7">
        <s v="Met"/>
        <s v="Excluded"/>
        <s v="Missed opportunity during visit"/>
        <s v="Documentation issues "/>
        <s v="Referral issues"/>
        <s v="Reporting issues"/>
        <m u="1"/>
      </sharedItems>
    </cacheField>
    <cacheField name="Improvement Plan (what are you doing to address the root cause)" numFmtId="0">
      <sharedItems containsNonDate="0" containsString="0" containsBlank="1"/>
    </cacheField>
    <cacheField name="Other 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n v="1"/>
    <s v="Dr. Dixon's Patients"/>
    <x v="0"/>
    <s v="Breast Cancer Screening"/>
    <x v="0"/>
    <m/>
    <m/>
  </r>
  <r>
    <n v="2"/>
    <s v="Dr. Dixon's Patients"/>
    <x v="0"/>
    <s v="Breast Cancer Screening"/>
    <x v="1"/>
    <m/>
    <s v="History of mastectomy"/>
  </r>
  <r>
    <n v="3"/>
    <s v="Dr. Dixon's Patients"/>
    <x v="0"/>
    <s v="Breast Cancer Screening"/>
    <x v="2"/>
    <m/>
    <s v="No documention in Med Hx or reminder to patient"/>
  </r>
  <r>
    <n v="4"/>
    <s v="Dr. Dixon's Patients"/>
    <x v="0"/>
    <s v="Breast Cancer Screening"/>
    <x v="3"/>
    <m/>
    <s v="Medical history free texted in note by MA"/>
  </r>
  <r>
    <n v="5"/>
    <s v="Dr. Dixon's Patients"/>
    <x v="0"/>
    <s v="Breast Cancer Screening"/>
    <x v="0"/>
    <m/>
    <m/>
  </r>
  <r>
    <n v="6"/>
    <s v="Dr. Dixon's Patients"/>
    <x v="1"/>
    <s v="Breast Cancer Screening"/>
    <x v="3"/>
    <m/>
    <s v="Previous mammogram screening noted, but date not entered"/>
  </r>
  <r>
    <n v="7"/>
    <s v="Dr. Dixon's Patients"/>
    <x v="1"/>
    <s v="Breast Cancer Screening"/>
    <x v="0"/>
    <m/>
    <m/>
  </r>
  <r>
    <n v="8"/>
    <s v="Dr. Dixon's Patients"/>
    <x v="1"/>
    <s v="Breast Cancer Screening"/>
    <x v="3"/>
    <m/>
    <s v="Previous mammogram screening noted, but date not entered"/>
  </r>
  <r>
    <n v="9"/>
    <s v="Dr. Dixon's Patients"/>
    <x v="1"/>
    <s v="Breast Cancer Screening"/>
    <x v="0"/>
    <m/>
    <m/>
  </r>
  <r>
    <n v="10"/>
    <s v="Dr. Dixon's Patients"/>
    <x v="1"/>
    <s v="Breast Cancer Screening"/>
    <x v="4"/>
    <m/>
    <s v="Referral placed in January, no results in chart"/>
  </r>
  <r>
    <n v="11"/>
    <s v="Dr. Dixon's Patients"/>
    <x v="1"/>
    <s v="Breast Cancer Screening"/>
    <x v="4"/>
    <m/>
    <s v="Referral placed in March, no results in chart"/>
  </r>
  <r>
    <n v="12"/>
    <s v="Dr. Dixon's Patients"/>
    <x v="1"/>
    <s v="Breast Cancer Screening"/>
    <x v="0"/>
    <m/>
    <m/>
  </r>
  <r>
    <n v="13"/>
    <s v="Dr. Dixon's Patients"/>
    <x v="1"/>
    <s v="Breast Cancer Screening"/>
    <x v="0"/>
    <m/>
    <m/>
  </r>
  <r>
    <n v="14"/>
    <s v="Dr. Dixon's Patients"/>
    <x v="2"/>
    <s v="Breast Cancer Screening"/>
    <x v="0"/>
    <m/>
    <m/>
  </r>
  <r>
    <n v="15"/>
    <s v="Dr. Dixon's Patients"/>
    <x v="2"/>
    <s v="Breast Cancer Screening"/>
    <x v="4"/>
    <m/>
    <s v="Referral placed in July, results back in August, not reviewed"/>
  </r>
  <r>
    <n v="16"/>
    <s v="Dr. Dixon's Patients"/>
    <x v="2"/>
    <s v="Breast Cancer Screening"/>
    <x v="0"/>
    <m/>
    <m/>
  </r>
  <r>
    <n v="17"/>
    <s v="Dr. Dixon's Patients"/>
    <x v="2"/>
    <s v="Breast Cancer Screening"/>
    <x v="4"/>
    <m/>
    <s v="Referral placed in May, patient did not show"/>
  </r>
  <r>
    <n v="18"/>
    <s v="Dr. Dixon's Patients"/>
    <x v="3"/>
    <s v="Breast Cancer Screening"/>
    <x v="0"/>
    <m/>
    <m/>
  </r>
  <r>
    <n v="19"/>
    <s v="Dr. Dixon's Patients"/>
    <x v="3"/>
    <s v="Breast Cancer Screening"/>
    <x v="4"/>
    <m/>
    <s v="Referral ordered as &quot;referral&quot; instead of diagnostic imaging."/>
  </r>
  <r>
    <n v="20"/>
    <s v="Dr. Dixon's Patients"/>
    <x v="3"/>
    <s v="Breast Cancer Screening"/>
    <x v="0"/>
    <m/>
    <m/>
  </r>
  <r>
    <n v="21"/>
    <s v="Dr. Dixon's Patients"/>
    <x v="3"/>
    <s v="Breast Cancer Screening"/>
    <x v="0"/>
    <m/>
    <m/>
  </r>
  <r>
    <n v="22"/>
    <s v="Dr. Dixon's Patients"/>
    <x v="3"/>
    <s v="Breast Cancer Screening"/>
    <x v="5"/>
    <m/>
    <s v="Patient shows as met on report, but mammogram not in chart."/>
  </r>
  <r>
    <n v="23"/>
    <s v="Dr. Dixon's Patients"/>
    <x v="3"/>
    <s v="Breast Cancer Screening"/>
    <x v="0"/>
    <m/>
    <m/>
  </r>
  <r>
    <n v="24"/>
    <s v="Dr. Dixon's Patients"/>
    <x v="3"/>
    <s v="Breast Cancer Screening"/>
    <x v="2"/>
    <m/>
    <s v="No documention in Med Hx or reminder to patient"/>
  </r>
  <r>
    <n v="25"/>
    <s v="Dr. Dixon's Patients"/>
    <x v="3"/>
    <s v="Breast Cancer Screening"/>
    <x v="0"/>
    <m/>
    <m/>
  </r>
  <r>
    <n v="26"/>
    <s v="Dr. Dixon's Patients"/>
    <x v="4"/>
    <s v="Breast Cancer Screening"/>
    <x v="1"/>
    <m/>
    <s v="History of mastectomy"/>
  </r>
  <r>
    <n v="27"/>
    <s v="Dr. Dixon's Patients"/>
    <x v="4"/>
    <s v="Breast Cancer Screening"/>
    <x v="0"/>
    <m/>
    <m/>
  </r>
  <r>
    <n v="28"/>
    <s v="Dr. Dixon's Patients"/>
    <x v="4"/>
    <s v="Breast Cancer Screening"/>
    <x v="0"/>
    <m/>
    <m/>
  </r>
  <r>
    <n v="29"/>
    <s v="Dr. Dixon's Patients"/>
    <x v="4"/>
    <s v="Breast Cancer Screening"/>
    <x v="2"/>
    <m/>
    <s v="No documention in Med Hx or reminder to patient"/>
  </r>
  <r>
    <n v="30"/>
    <s v="Dr. Dixon's Patients"/>
    <x v="4"/>
    <s v="Breast Cancer Screening"/>
    <x v="2"/>
    <m/>
    <s v="No documention in Med Hx or reminder to patien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62FECB-0C9D-4F05-9AF6-382BD465E98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H10" firstHeaderRow="1" firstDataRow="2" firstDataCol="1"/>
  <pivotFields count="7">
    <pivotField showAll="0"/>
    <pivotField showAll="0"/>
    <pivotField axis="axisRow" showAll="0">
      <items count="7">
        <item m="1" x="5"/>
        <item x="0"/>
        <item x="1"/>
        <item x="2"/>
        <item x="3"/>
        <item x="4"/>
        <item t="default"/>
      </items>
    </pivotField>
    <pivotField showAll="0"/>
    <pivotField axis="axisCol" dataField="1" showAll="0">
      <items count="8">
        <item m="1" x="6"/>
        <item x="0"/>
        <item x="1"/>
        <item x="2"/>
        <item x="3"/>
        <item x="4"/>
        <item x="5"/>
        <item t="default"/>
      </items>
    </pivotField>
    <pivotField showAll="0"/>
    <pivotField showAll="0"/>
  </pivotFields>
  <rowFields count="1">
    <field x="2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7"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Audit Findings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9BA553-B760-4BF2-A462-B62C5B142DE7}" name="Audit" displayName="Audit" ref="A7:G37" totalsRowShown="0" headerRowDxfId="7" headerRowBorderDxfId="6" tableBorderDxfId="5">
  <autoFilter ref="A7:G37" xr:uid="{4C9BA553-B760-4BF2-A462-B62C5B142DE7}"/>
  <tableColumns count="7">
    <tableColumn id="1" xr3:uid="{7D220660-B608-4481-ABFA-D0593315DF85}" name="#" dataDxfId="4"/>
    <tableColumn id="7" xr3:uid="{1FE5B3DD-F227-477E-B0C5-CA96A4C8655C}" name="Population of Focus"/>
    <tableColumn id="2" xr3:uid="{902CECEA-647C-4410-88BC-2799EBCE1301}" name="Date of Service" dataDxfId="3"/>
    <tableColumn id="3" xr3:uid="{D1C2DB51-1067-4A09-A7F0-84E6D3F19539}" name="CQM of Focus"/>
    <tableColumn id="4" xr3:uid="{4A6CF3D9-AF81-485D-A5EC-15D5B2F1D524}" name="Audit Findings" dataDxfId="2"/>
    <tableColumn id="5" xr3:uid="{A771965E-5ED7-42A1-A631-3DAC7DC39B1D}" name="Improvement Plan (what are you doing to address the root cause)" dataDxfId="1"/>
    <tableColumn id="6" xr3:uid="{72BC4ABF-1921-4F6F-910A-1359B3DD1B8B}" name="Other Note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C3A8-4BA9-4CBC-92DA-163533AD19CD}">
  <dimension ref="A1:G37"/>
  <sheetViews>
    <sheetView workbookViewId="0">
      <selection activeCell="I13" sqref="I13"/>
    </sheetView>
  </sheetViews>
  <sheetFormatPr defaultRowHeight="15" x14ac:dyDescent="0.25"/>
  <cols>
    <col min="1" max="1" width="6.42578125" customWidth="1"/>
    <col min="2" max="2" width="20.140625" bestFit="1" customWidth="1"/>
    <col min="3" max="3" width="15.85546875" bestFit="1" customWidth="1"/>
    <col min="4" max="4" width="20.85546875" customWidth="1"/>
    <col min="5" max="5" width="33.7109375" customWidth="1"/>
    <col min="6" max="6" width="67.85546875" style="3" hidden="1" customWidth="1"/>
    <col min="7" max="7" width="53.140625" style="2" customWidth="1"/>
  </cols>
  <sheetData>
    <row r="1" spans="1:7" ht="15.75" thickBot="1" x14ac:dyDescent="0.3">
      <c r="A1" s="1" t="s">
        <v>21</v>
      </c>
      <c r="B1" s="1"/>
      <c r="G1" s="9" t="s">
        <v>26</v>
      </c>
    </row>
    <row r="2" spans="1:7" ht="16.5" thickTop="1" thickBot="1" x14ac:dyDescent="0.3">
      <c r="A2" s="19" t="s">
        <v>22</v>
      </c>
      <c r="B2" s="19"/>
      <c r="C2" s="19"/>
      <c r="D2" s="19"/>
      <c r="E2" s="1" t="s">
        <v>29</v>
      </c>
      <c r="G2" s="11">
        <f>COUNTIF(Audit[Audit Findings],"Met")</f>
        <v>15</v>
      </c>
    </row>
    <row r="3" spans="1:7" ht="16.5" thickTop="1" thickBot="1" x14ac:dyDescent="0.3">
      <c r="A3" s="19" t="s">
        <v>23</v>
      </c>
      <c r="B3" s="19"/>
      <c r="C3" s="19"/>
      <c r="D3" s="20"/>
      <c r="E3" s="10">
        <f>G2/G4</f>
        <v>0.5357142857142857</v>
      </c>
      <c r="G3" s="9" t="s">
        <v>28</v>
      </c>
    </row>
    <row r="4" spans="1:7" ht="16.5" thickTop="1" thickBot="1" x14ac:dyDescent="0.3">
      <c r="A4" s="18" t="s">
        <v>41</v>
      </c>
      <c r="B4" s="18"/>
      <c r="C4" s="18"/>
      <c r="D4" s="18"/>
      <c r="G4" s="11">
        <f>COUNTA(Audit[Audit Findings])-G6</f>
        <v>28</v>
      </c>
    </row>
    <row r="5" spans="1:7" ht="16.5" thickTop="1" thickBot="1" x14ac:dyDescent="0.3">
      <c r="A5" s="18"/>
      <c r="B5" s="18"/>
      <c r="C5" s="18"/>
      <c r="D5" s="18"/>
      <c r="G5" s="9" t="s">
        <v>27</v>
      </c>
    </row>
    <row r="6" spans="1:7" ht="16.5" thickTop="1" thickBot="1" x14ac:dyDescent="0.3">
      <c r="G6" s="11">
        <f>COUNTIF(Audit[Audit Findings],"Excluded")</f>
        <v>2</v>
      </c>
    </row>
    <row r="7" spans="1:7" s="1" customFormat="1" ht="15.75" thickTop="1" x14ac:dyDescent="0.25">
      <c r="A7" s="13" t="s">
        <v>40</v>
      </c>
      <c r="B7" s="4" t="s">
        <v>12</v>
      </c>
      <c r="C7" s="4" t="s">
        <v>14</v>
      </c>
      <c r="D7" s="4" t="s">
        <v>0</v>
      </c>
      <c r="E7" s="4" t="s">
        <v>13</v>
      </c>
      <c r="F7" s="5" t="s">
        <v>16</v>
      </c>
      <c r="G7" s="6" t="s">
        <v>3</v>
      </c>
    </row>
    <row r="8" spans="1:7" x14ac:dyDescent="0.25">
      <c r="A8" s="14">
        <v>1</v>
      </c>
      <c r="B8" t="s">
        <v>24</v>
      </c>
      <c r="C8" s="12">
        <v>45173</v>
      </c>
      <c r="D8" t="s">
        <v>25</v>
      </c>
      <c r="E8" t="s">
        <v>15</v>
      </c>
    </row>
    <row r="9" spans="1:7" x14ac:dyDescent="0.25">
      <c r="A9" s="14">
        <v>2</v>
      </c>
      <c r="B9" t="s">
        <v>24</v>
      </c>
      <c r="C9" s="12">
        <v>45173</v>
      </c>
      <c r="D9" t="s">
        <v>25</v>
      </c>
      <c r="E9" t="s">
        <v>27</v>
      </c>
      <c r="G9" s="2" t="s">
        <v>30</v>
      </c>
    </row>
    <row r="10" spans="1:7" x14ac:dyDescent="0.25">
      <c r="A10" s="14">
        <v>3</v>
      </c>
      <c r="B10" t="s">
        <v>24</v>
      </c>
      <c r="C10" s="12">
        <v>45173</v>
      </c>
      <c r="D10" t="s">
        <v>25</v>
      </c>
      <c r="E10" t="s">
        <v>9</v>
      </c>
      <c r="G10" s="2" t="s">
        <v>31</v>
      </c>
    </row>
    <row r="11" spans="1:7" x14ac:dyDescent="0.25">
      <c r="A11" s="14">
        <v>4</v>
      </c>
      <c r="B11" t="s">
        <v>24</v>
      </c>
      <c r="C11" s="12">
        <v>45173</v>
      </c>
      <c r="D11" t="s">
        <v>25</v>
      </c>
      <c r="E11" t="s">
        <v>7</v>
      </c>
      <c r="G11" s="2" t="s">
        <v>32</v>
      </c>
    </row>
    <row r="12" spans="1:7" x14ac:dyDescent="0.25">
      <c r="A12" s="14">
        <v>5</v>
      </c>
      <c r="B12" t="s">
        <v>24</v>
      </c>
      <c r="C12" s="12">
        <v>45173</v>
      </c>
      <c r="D12" t="s">
        <v>25</v>
      </c>
      <c r="E12" t="s">
        <v>15</v>
      </c>
    </row>
    <row r="13" spans="1:7" ht="30" x14ac:dyDescent="0.25">
      <c r="A13" s="14">
        <v>6</v>
      </c>
      <c r="B13" t="s">
        <v>24</v>
      </c>
      <c r="C13" s="12">
        <v>45174</v>
      </c>
      <c r="D13" t="s">
        <v>25</v>
      </c>
      <c r="E13" t="s">
        <v>7</v>
      </c>
      <c r="G13" s="2" t="s">
        <v>33</v>
      </c>
    </row>
    <row r="14" spans="1:7" x14ac:dyDescent="0.25">
      <c r="A14" s="14">
        <v>7</v>
      </c>
      <c r="B14" t="s">
        <v>24</v>
      </c>
      <c r="C14" s="12">
        <v>45174</v>
      </c>
      <c r="D14" t="s">
        <v>25</v>
      </c>
      <c r="E14" t="s">
        <v>15</v>
      </c>
    </row>
    <row r="15" spans="1:7" ht="30" x14ac:dyDescent="0.25">
      <c r="A15" s="14">
        <v>8</v>
      </c>
      <c r="B15" t="s">
        <v>24</v>
      </c>
      <c r="C15" s="12">
        <v>45174</v>
      </c>
      <c r="D15" t="s">
        <v>25</v>
      </c>
      <c r="E15" t="s">
        <v>7</v>
      </c>
      <c r="G15" s="2" t="s">
        <v>33</v>
      </c>
    </row>
    <row r="16" spans="1:7" x14ac:dyDescent="0.25">
      <c r="A16" s="14">
        <v>9</v>
      </c>
      <c r="B16" t="s">
        <v>24</v>
      </c>
      <c r="C16" s="12">
        <v>45174</v>
      </c>
      <c r="D16" t="s">
        <v>25</v>
      </c>
      <c r="E16" t="s">
        <v>15</v>
      </c>
    </row>
    <row r="17" spans="1:7" x14ac:dyDescent="0.25">
      <c r="A17" s="14">
        <v>10</v>
      </c>
      <c r="B17" t="s">
        <v>24</v>
      </c>
      <c r="C17" s="12">
        <v>45174</v>
      </c>
      <c r="D17" t="s">
        <v>25</v>
      </c>
      <c r="E17" t="s">
        <v>6</v>
      </c>
      <c r="G17" s="2" t="s">
        <v>34</v>
      </c>
    </row>
    <row r="18" spans="1:7" x14ac:dyDescent="0.25">
      <c r="A18" s="14">
        <v>11</v>
      </c>
      <c r="B18" t="s">
        <v>24</v>
      </c>
      <c r="C18" s="12">
        <v>45174</v>
      </c>
      <c r="D18" t="s">
        <v>25</v>
      </c>
      <c r="E18" t="s">
        <v>6</v>
      </c>
      <c r="G18" s="2" t="s">
        <v>35</v>
      </c>
    </row>
    <row r="19" spans="1:7" x14ac:dyDescent="0.25">
      <c r="A19" s="14">
        <v>12</v>
      </c>
      <c r="B19" t="s">
        <v>24</v>
      </c>
      <c r="C19" s="12">
        <v>45174</v>
      </c>
      <c r="D19" t="s">
        <v>25</v>
      </c>
      <c r="E19" t="s">
        <v>15</v>
      </c>
    </row>
    <row r="20" spans="1:7" x14ac:dyDescent="0.25">
      <c r="A20" s="14">
        <v>13</v>
      </c>
      <c r="B20" t="s">
        <v>24</v>
      </c>
      <c r="C20" s="12">
        <v>45174</v>
      </c>
      <c r="D20" t="s">
        <v>25</v>
      </c>
      <c r="E20" t="s">
        <v>15</v>
      </c>
    </row>
    <row r="21" spans="1:7" x14ac:dyDescent="0.25">
      <c r="A21" s="14">
        <v>14</v>
      </c>
      <c r="B21" t="s">
        <v>24</v>
      </c>
      <c r="C21" s="12">
        <v>45175</v>
      </c>
      <c r="D21" t="s">
        <v>25</v>
      </c>
      <c r="E21" t="s">
        <v>15</v>
      </c>
    </row>
    <row r="22" spans="1:7" ht="30" x14ac:dyDescent="0.25">
      <c r="A22" s="14">
        <v>15</v>
      </c>
      <c r="B22" t="s">
        <v>24</v>
      </c>
      <c r="C22" s="12">
        <v>45175</v>
      </c>
      <c r="D22" t="s">
        <v>25</v>
      </c>
      <c r="E22" t="s">
        <v>6</v>
      </c>
      <c r="G22" s="2" t="s">
        <v>36</v>
      </c>
    </row>
    <row r="23" spans="1:7" x14ac:dyDescent="0.25">
      <c r="A23" s="14">
        <v>16</v>
      </c>
      <c r="B23" t="s">
        <v>24</v>
      </c>
      <c r="C23" s="12">
        <v>45175</v>
      </c>
      <c r="D23" t="s">
        <v>25</v>
      </c>
      <c r="E23" t="s">
        <v>15</v>
      </c>
    </row>
    <row r="24" spans="1:7" x14ac:dyDescent="0.25">
      <c r="A24" s="14">
        <v>17</v>
      </c>
      <c r="B24" t="s">
        <v>24</v>
      </c>
      <c r="C24" s="12">
        <v>45175</v>
      </c>
      <c r="D24" t="s">
        <v>25</v>
      </c>
      <c r="E24" t="s">
        <v>6</v>
      </c>
      <c r="G24" s="2" t="s">
        <v>37</v>
      </c>
    </row>
    <row r="25" spans="1:7" x14ac:dyDescent="0.25">
      <c r="A25" s="14">
        <v>18</v>
      </c>
      <c r="B25" t="s">
        <v>24</v>
      </c>
      <c r="C25" s="12">
        <v>45176</v>
      </c>
      <c r="D25" t="s">
        <v>25</v>
      </c>
      <c r="E25" t="s">
        <v>15</v>
      </c>
    </row>
    <row r="26" spans="1:7" ht="30" x14ac:dyDescent="0.25">
      <c r="A26" s="14">
        <v>19</v>
      </c>
      <c r="B26" t="s">
        <v>24</v>
      </c>
      <c r="C26" s="12">
        <v>45176</v>
      </c>
      <c r="D26" t="s">
        <v>25</v>
      </c>
      <c r="E26" t="s">
        <v>6</v>
      </c>
      <c r="G26" s="2" t="s">
        <v>38</v>
      </c>
    </row>
    <row r="27" spans="1:7" x14ac:dyDescent="0.25">
      <c r="A27" s="14">
        <v>20</v>
      </c>
      <c r="B27" t="s">
        <v>24</v>
      </c>
      <c r="C27" s="12">
        <v>45176</v>
      </c>
      <c r="D27" t="s">
        <v>25</v>
      </c>
      <c r="E27" t="s">
        <v>15</v>
      </c>
    </row>
    <row r="28" spans="1:7" x14ac:dyDescent="0.25">
      <c r="A28" s="14">
        <v>21</v>
      </c>
      <c r="B28" t="s">
        <v>24</v>
      </c>
      <c r="C28" s="12">
        <v>45176</v>
      </c>
      <c r="D28" t="s">
        <v>25</v>
      </c>
      <c r="E28" t="s">
        <v>15</v>
      </c>
    </row>
    <row r="29" spans="1:7" ht="30" x14ac:dyDescent="0.25">
      <c r="A29" s="14">
        <v>22</v>
      </c>
      <c r="B29" t="s">
        <v>24</v>
      </c>
      <c r="C29" s="12">
        <v>45176</v>
      </c>
      <c r="D29" t="s">
        <v>25</v>
      </c>
      <c r="E29" t="s">
        <v>8</v>
      </c>
      <c r="G29" s="2" t="s">
        <v>39</v>
      </c>
    </row>
    <row r="30" spans="1:7" x14ac:dyDescent="0.25">
      <c r="A30" s="14">
        <v>23</v>
      </c>
      <c r="B30" t="s">
        <v>24</v>
      </c>
      <c r="C30" s="12">
        <v>45176</v>
      </c>
      <c r="D30" t="s">
        <v>25</v>
      </c>
      <c r="E30" t="s">
        <v>15</v>
      </c>
    </row>
    <row r="31" spans="1:7" x14ac:dyDescent="0.25">
      <c r="A31" s="14">
        <v>24</v>
      </c>
      <c r="B31" t="s">
        <v>24</v>
      </c>
      <c r="C31" s="12">
        <v>45176</v>
      </c>
      <c r="D31" t="s">
        <v>25</v>
      </c>
      <c r="E31" t="s">
        <v>9</v>
      </c>
      <c r="G31" s="2" t="s">
        <v>31</v>
      </c>
    </row>
    <row r="32" spans="1:7" x14ac:dyDescent="0.25">
      <c r="A32" s="14">
        <v>25</v>
      </c>
      <c r="B32" t="s">
        <v>24</v>
      </c>
      <c r="C32" s="12">
        <v>45176</v>
      </c>
      <c r="D32" t="s">
        <v>25</v>
      </c>
      <c r="E32" t="s">
        <v>15</v>
      </c>
    </row>
    <row r="33" spans="1:7" x14ac:dyDescent="0.25">
      <c r="A33" s="14">
        <v>26</v>
      </c>
      <c r="B33" t="s">
        <v>24</v>
      </c>
      <c r="C33" s="12">
        <v>45177</v>
      </c>
      <c r="D33" t="s">
        <v>25</v>
      </c>
      <c r="E33" t="s">
        <v>27</v>
      </c>
      <c r="G33" s="2" t="s">
        <v>30</v>
      </c>
    </row>
    <row r="34" spans="1:7" x14ac:dyDescent="0.25">
      <c r="A34" s="14">
        <v>27</v>
      </c>
      <c r="B34" t="s">
        <v>24</v>
      </c>
      <c r="C34" s="12">
        <v>45177</v>
      </c>
      <c r="D34" t="s">
        <v>25</v>
      </c>
      <c r="E34" t="s">
        <v>15</v>
      </c>
    </row>
    <row r="35" spans="1:7" x14ac:dyDescent="0.25">
      <c r="A35" s="14">
        <v>28</v>
      </c>
      <c r="B35" t="s">
        <v>24</v>
      </c>
      <c r="C35" s="12">
        <v>45177</v>
      </c>
      <c r="D35" t="s">
        <v>25</v>
      </c>
      <c r="E35" t="s">
        <v>15</v>
      </c>
    </row>
    <row r="36" spans="1:7" x14ac:dyDescent="0.25">
      <c r="A36" s="14">
        <v>29</v>
      </c>
      <c r="B36" t="s">
        <v>24</v>
      </c>
      <c r="C36" s="12">
        <v>45177</v>
      </c>
      <c r="D36" t="s">
        <v>25</v>
      </c>
      <c r="E36" t="s">
        <v>9</v>
      </c>
      <c r="G36" s="2" t="s">
        <v>31</v>
      </c>
    </row>
    <row r="37" spans="1:7" x14ac:dyDescent="0.25">
      <c r="A37" s="14">
        <v>30</v>
      </c>
      <c r="B37" t="s">
        <v>24</v>
      </c>
      <c r="C37" s="12">
        <v>45177</v>
      </c>
      <c r="D37" t="s">
        <v>25</v>
      </c>
      <c r="E37" t="s">
        <v>9</v>
      </c>
      <c r="G37" s="2" t="s">
        <v>31</v>
      </c>
    </row>
  </sheetData>
  <sortState xmlns:xlrd2="http://schemas.microsoft.com/office/spreadsheetml/2017/richdata2" ref="A8:G28">
    <sortCondition ref="E7:E28"/>
  </sortState>
  <mergeCells count="3">
    <mergeCell ref="A4:D5"/>
    <mergeCell ref="A3:D3"/>
    <mergeCell ref="A2:D2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98738A-B52F-470C-BDED-392E2B6E615F}">
          <x14:formula1>
            <xm:f>Lookups!$A$1:$A$3</xm:f>
          </x14:formula1>
          <xm:sqref>D7 D38:D1048576</xm:sqref>
        </x14:dataValidation>
        <x14:dataValidation type="list" allowBlank="1" showInputMessage="1" showErrorMessage="1" xr:uid="{90E7761E-85AB-479C-B648-C2D7E1926F23}">
          <x14:formula1>
            <xm:f>Lookups!$B$2:$B$9</xm:f>
          </x14:formula1>
          <xm:sqref>E38:E1048576</xm:sqref>
        </x14:dataValidation>
        <x14:dataValidation type="list" allowBlank="1" showInputMessage="1" showErrorMessage="1" xr:uid="{9E37CF1B-6E12-4A44-8D07-71352C8E4280}">
          <x14:formula1>
            <xm:f>Lookups!$B$1:$B$9</xm:f>
          </x14:formula1>
          <xm:sqref>E8:E37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E0BF-3C86-459D-85A8-EE55BB3F5E11}">
  <dimension ref="A3:H10"/>
  <sheetViews>
    <sheetView workbookViewId="0">
      <selection activeCell="A3" sqref="A3"/>
    </sheetView>
  </sheetViews>
  <sheetFormatPr defaultRowHeight="15" x14ac:dyDescent="0.25"/>
  <cols>
    <col min="1" max="1" width="20.85546875" bestFit="1" customWidth="1"/>
    <col min="2" max="2" width="15.5703125" bestFit="1" customWidth="1"/>
    <col min="3" max="3" width="8.5703125" bestFit="1" customWidth="1"/>
    <col min="4" max="4" width="27.5703125" bestFit="1" customWidth="1"/>
    <col min="5" max="5" width="20.140625" bestFit="1" customWidth="1"/>
    <col min="6" max="6" width="12.85546875" bestFit="1" customWidth="1"/>
    <col min="7" max="7" width="14.7109375" bestFit="1" customWidth="1"/>
    <col min="8" max="8" width="10.7109375" bestFit="1" customWidth="1"/>
  </cols>
  <sheetData>
    <row r="3" spans="1:8" x14ac:dyDescent="0.25">
      <c r="A3" s="7" t="s">
        <v>20</v>
      </c>
      <c r="B3" s="7" t="s">
        <v>19</v>
      </c>
    </row>
    <row r="4" spans="1:8" x14ac:dyDescent="0.25">
      <c r="A4" s="7" t="s">
        <v>17</v>
      </c>
      <c r="B4" t="s">
        <v>15</v>
      </c>
      <c r="C4" t="s">
        <v>27</v>
      </c>
      <c r="D4" t="s">
        <v>9</v>
      </c>
      <c r="E4" t="s">
        <v>7</v>
      </c>
      <c r="F4" t="s">
        <v>6</v>
      </c>
      <c r="G4" t="s">
        <v>8</v>
      </c>
      <c r="H4" t="s">
        <v>18</v>
      </c>
    </row>
    <row r="5" spans="1:8" x14ac:dyDescent="0.25">
      <c r="A5" s="15">
        <v>45173</v>
      </c>
      <c r="B5">
        <v>2</v>
      </c>
      <c r="C5">
        <v>1</v>
      </c>
      <c r="D5">
        <v>1</v>
      </c>
      <c r="E5">
        <v>1</v>
      </c>
      <c r="H5">
        <v>5</v>
      </c>
    </row>
    <row r="6" spans="1:8" x14ac:dyDescent="0.25">
      <c r="A6" s="15">
        <v>45174</v>
      </c>
      <c r="B6">
        <v>4</v>
      </c>
      <c r="E6">
        <v>2</v>
      </c>
      <c r="F6">
        <v>2</v>
      </c>
      <c r="H6">
        <v>8</v>
      </c>
    </row>
    <row r="7" spans="1:8" x14ac:dyDescent="0.25">
      <c r="A7" s="15">
        <v>45175</v>
      </c>
      <c r="B7">
        <v>2</v>
      </c>
      <c r="F7">
        <v>2</v>
      </c>
      <c r="H7">
        <v>4</v>
      </c>
    </row>
    <row r="8" spans="1:8" x14ac:dyDescent="0.25">
      <c r="A8" s="15">
        <v>45176</v>
      </c>
      <c r="B8">
        <v>5</v>
      </c>
      <c r="D8">
        <v>1</v>
      </c>
      <c r="F8">
        <v>1</v>
      </c>
      <c r="G8">
        <v>1</v>
      </c>
      <c r="H8">
        <v>8</v>
      </c>
    </row>
    <row r="9" spans="1:8" x14ac:dyDescent="0.25">
      <c r="A9" s="15">
        <v>45177</v>
      </c>
      <c r="B9">
        <v>2</v>
      </c>
      <c r="C9">
        <v>1</v>
      </c>
      <c r="D9">
        <v>2</v>
      </c>
      <c r="H9">
        <v>5</v>
      </c>
    </row>
    <row r="10" spans="1:8" x14ac:dyDescent="0.25">
      <c r="A10" s="8" t="s">
        <v>18</v>
      </c>
      <c r="B10">
        <v>15</v>
      </c>
      <c r="C10">
        <v>2</v>
      </c>
      <c r="D10">
        <v>4</v>
      </c>
      <c r="E10">
        <v>3</v>
      </c>
      <c r="F10">
        <v>5</v>
      </c>
      <c r="G10">
        <v>1</v>
      </c>
      <c r="H10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9297-8E7D-4730-832E-98095EE79265}">
  <dimension ref="A1:C25"/>
  <sheetViews>
    <sheetView tabSelected="1" zoomScaleNormal="100" workbookViewId="0">
      <selection activeCell="W17" sqref="W17"/>
    </sheetView>
  </sheetViews>
  <sheetFormatPr defaultRowHeight="15" x14ac:dyDescent="0.25"/>
  <cols>
    <col min="1" max="1" width="14.140625" customWidth="1"/>
    <col min="2" max="2" width="10.7109375" bestFit="1" customWidth="1"/>
    <col min="3" max="3" width="7.85546875" bestFit="1" customWidth="1"/>
  </cols>
  <sheetData>
    <row r="1" spans="1:3" x14ac:dyDescent="0.25">
      <c r="A1" s="16" t="s">
        <v>42</v>
      </c>
      <c r="B1" s="16" t="s">
        <v>43</v>
      </c>
      <c r="C1" s="16" t="s">
        <v>44</v>
      </c>
    </row>
    <row r="2" spans="1:3" x14ac:dyDescent="0.25">
      <c r="A2" s="17">
        <v>45170</v>
      </c>
      <c r="B2" s="21">
        <v>0.47</v>
      </c>
      <c r="C2" s="22">
        <f>MEDIAN($B$2:$B$25)</f>
        <v>0.51</v>
      </c>
    </row>
    <row r="3" spans="1:3" x14ac:dyDescent="0.25">
      <c r="A3" s="17">
        <f>IF(WEEKDAY(A2)=6,3,1)+A2</f>
        <v>45173</v>
      </c>
      <c r="B3" s="21">
        <v>0.49</v>
      </c>
      <c r="C3" s="22">
        <f t="shared" ref="C3:C25" si="0">MEDIAN($B$2:$B$25)</f>
        <v>0.51</v>
      </c>
    </row>
    <row r="4" spans="1:3" x14ac:dyDescent="0.25">
      <c r="A4" s="17">
        <f t="shared" ref="A4:A25" si="1">IF(WEEKDAY(A3)=6,3,1)+A3</f>
        <v>45174</v>
      </c>
      <c r="B4" s="21">
        <v>0.51</v>
      </c>
      <c r="C4" s="22">
        <f t="shared" si="0"/>
        <v>0.51</v>
      </c>
    </row>
    <row r="5" spans="1:3" x14ac:dyDescent="0.25">
      <c r="A5" s="17">
        <f t="shared" si="1"/>
        <v>45175</v>
      </c>
      <c r="B5" s="21">
        <v>0.55000000000000004</v>
      </c>
      <c r="C5" s="22">
        <f t="shared" si="0"/>
        <v>0.51</v>
      </c>
    </row>
    <row r="6" spans="1:3" x14ac:dyDescent="0.25">
      <c r="A6" s="17">
        <f t="shared" si="1"/>
        <v>45176</v>
      </c>
      <c r="B6" s="21">
        <v>0.53</v>
      </c>
      <c r="C6" s="22">
        <f t="shared" si="0"/>
        <v>0.51</v>
      </c>
    </row>
    <row r="7" spans="1:3" x14ac:dyDescent="0.25">
      <c r="A7" s="17">
        <f t="shared" si="1"/>
        <v>45177</v>
      </c>
      <c r="B7" s="21">
        <v>0.53</v>
      </c>
      <c r="C7" s="22">
        <f t="shared" si="0"/>
        <v>0.51</v>
      </c>
    </row>
    <row r="8" spans="1:3" x14ac:dyDescent="0.25">
      <c r="A8" s="17">
        <f t="shared" si="1"/>
        <v>45180</v>
      </c>
      <c r="B8" s="21">
        <v>0.51</v>
      </c>
      <c r="C8" s="22">
        <f t="shared" si="0"/>
        <v>0.51</v>
      </c>
    </row>
    <row r="9" spans="1:3" x14ac:dyDescent="0.25">
      <c r="A9" s="17">
        <f t="shared" si="1"/>
        <v>45181</v>
      </c>
      <c r="B9" s="21">
        <v>0.49</v>
      </c>
      <c r="C9" s="22">
        <f t="shared" si="0"/>
        <v>0.51</v>
      </c>
    </row>
    <row r="10" spans="1:3" x14ac:dyDescent="0.25">
      <c r="A10" s="17">
        <f t="shared" si="1"/>
        <v>45182</v>
      </c>
      <c r="B10" s="21">
        <v>0.44</v>
      </c>
      <c r="C10" s="22">
        <f t="shared" si="0"/>
        <v>0.51</v>
      </c>
    </row>
    <row r="11" spans="1:3" x14ac:dyDescent="0.25">
      <c r="A11" s="17">
        <f t="shared" si="1"/>
        <v>45183</v>
      </c>
      <c r="B11" s="21">
        <v>0.3</v>
      </c>
      <c r="C11" s="22">
        <f t="shared" si="0"/>
        <v>0.51</v>
      </c>
    </row>
    <row r="12" spans="1:3" x14ac:dyDescent="0.25">
      <c r="A12" s="17">
        <f t="shared" si="1"/>
        <v>45184</v>
      </c>
      <c r="B12" s="21">
        <v>0.56000000000000005</v>
      </c>
      <c r="C12" s="22">
        <f t="shared" si="0"/>
        <v>0.51</v>
      </c>
    </row>
    <row r="13" spans="1:3" x14ac:dyDescent="0.25">
      <c r="A13" s="17">
        <f t="shared" si="1"/>
        <v>45187</v>
      </c>
      <c r="B13" s="21">
        <v>0.43</v>
      </c>
      <c r="C13" s="22">
        <f t="shared" si="0"/>
        <v>0.51</v>
      </c>
    </row>
    <row r="14" spans="1:3" x14ac:dyDescent="0.25">
      <c r="A14" s="17">
        <f t="shared" si="1"/>
        <v>45188</v>
      </c>
      <c r="B14" s="21">
        <v>0.49</v>
      </c>
      <c r="C14" s="22">
        <f t="shared" si="0"/>
        <v>0.51</v>
      </c>
    </row>
    <row r="15" spans="1:3" x14ac:dyDescent="0.25">
      <c r="A15" s="17">
        <f t="shared" si="1"/>
        <v>45189</v>
      </c>
      <c r="B15" s="21">
        <v>0.42</v>
      </c>
      <c r="C15" s="22">
        <f t="shared" si="0"/>
        <v>0.51</v>
      </c>
    </row>
    <row r="16" spans="1:3" x14ac:dyDescent="0.25">
      <c r="A16" s="17">
        <f t="shared" si="1"/>
        <v>45190</v>
      </c>
      <c r="B16" s="21">
        <v>0.41</v>
      </c>
      <c r="C16" s="22">
        <f t="shared" si="0"/>
        <v>0.51</v>
      </c>
    </row>
    <row r="17" spans="1:3" x14ac:dyDescent="0.25">
      <c r="A17" s="17">
        <f t="shared" si="1"/>
        <v>45191</v>
      </c>
      <c r="B17" s="21">
        <v>0.55000000000000004</v>
      </c>
      <c r="C17" s="22">
        <f t="shared" si="0"/>
        <v>0.51</v>
      </c>
    </row>
    <row r="18" spans="1:3" x14ac:dyDescent="0.25">
      <c r="A18" s="17">
        <f t="shared" si="1"/>
        <v>45194</v>
      </c>
      <c r="B18" s="21">
        <v>0.59</v>
      </c>
      <c r="C18" s="22">
        <f t="shared" si="0"/>
        <v>0.51</v>
      </c>
    </row>
    <row r="19" spans="1:3" x14ac:dyDescent="0.25">
      <c r="A19" s="17">
        <f t="shared" si="1"/>
        <v>45195</v>
      </c>
      <c r="B19" s="21">
        <v>0.41</v>
      </c>
      <c r="C19" s="22">
        <f t="shared" si="0"/>
        <v>0.51</v>
      </c>
    </row>
    <row r="20" spans="1:3" x14ac:dyDescent="0.25">
      <c r="A20" s="17">
        <f t="shared" si="1"/>
        <v>45196</v>
      </c>
      <c r="B20" s="21">
        <v>0.56000000000000005</v>
      </c>
      <c r="C20" s="22">
        <f t="shared" si="0"/>
        <v>0.51</v>
      </c>
    </row>
    <row r="21" spans="1:3" x14ac:dyDescent="0.25">
      <c r="A21" s="17">
        <f t="shared" si="1"/>
        <v>45197</v>
      </c>
      <c r="B21" s="21">
        <v>0.52</v>
      </c>
      <c r="C21" s="22">
        <f t="shared" si="0"/>
        <v>0.51</v>
      </c>
    </row>
    <row r="22" spans="1:3" x14ac:dyDescent="0.25">
      <c r="A22" s="17">
        <f t="shared" si="1"/>
        <v>45198</v>
      </c>
      <c r="B22" s="21">
        <v>0.6</v>
      </c>
      <c r="C22" s="22">
        <f t="shared" si="0"/>
        <v>0.51</v>
      </c>
    </row>
    <row r="23" spans="1:3" x14ac:dyDescent="0.25">
      <c r="A23" s="17">
        <f t="shared" si="1"/>
        <v>45201</v>
      </c>
      <c r="B23" s="21">
        <v>0.5</v>
      </c>
      <c r="C23" s="22">
        <f t="shared" si="0"/>
        <v>0.51</v>
      </c>
    </row>
    <row r="24" spans="1:3" x14ac:dyDescent="0.25">
      <c r="A24" s="17">
        <f t="shared" si="1"/>
        <v>45202</v>
      </c>
      <c r="B24" s="21">
        <v>0.63</v>
      </c>
      <c r="C24" s="22">
        <f t="shared" si="0"/>
        <v>0.51</v>
      </c>
    </row>
    <row r="25" spans="1:3" x14ac:dyDescent="0.25">
      <c r="A25" s="17">
        <f t="shared" si="1"/>
        <v>45203</v>
      </c>
      <c r="B25" s="21">
        <v>0.57999999999999996</v>
      </c>
      <c r="C25" s="22">
        <f t="shared" si="0"/>
        <v>0.51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F53DB-2663-49EA-B42B-D03314987F89}">
  <dimension ref="A1:B9"/>
  <sheetViews>
    <sheetView workbookViewId="0">
      <selection activeCell="B1" sqref="B1:B9"/>
    </sheetView>
  </sheetViews>
  <sheetFormatPr defaultRowHeight="15" x14ac:dyDescent="0.25"/>
  <cols>
    <col min="1" max="1" width="22.7109375" customWidth="1"/>
    <col min="2" max="2" width="26.28515625" customWidth="1"/>
  </cols>
  <sheetData>
    <row r="1" spans="1:2" x14ac:dyDescent="0.25">
      <c r="A1" t="s">
        <v>1</v>
      </c>
      <c r="B1" t="s">
        <v>15</v>
      </c>
    </row>
    <row r="2" spans="1:2" x14ac:dyDescent="0.25">
      <c r="A2" t="s">
        <v>4</v>
      </c>
      <c r="B2" t="s">
        <v>5</v>
      </c>
    </row>
    <row r="3" spans="1:2" x14ac:dyDescent="0.25">
      <c r="A3" t="s">
        <v>2</v>
      </c>
      <c r="B3" t="s">
        <v>27</v>
      </c>
    </row>
    <row r="4" spans="1:2" x14ac:dyDescent="0.25">
      <c r="B4" t="s">
        <v>9</v>
      </c>
    </row>
    <row r="5" spans="1:2" x14ac:dyDescent="0.25">
      <c r="B5" t="s">
        <v>7</v>
      </c>
    </row>
    <row r="6" spans="1:2" x14ac:dyDescent="0.25">
      <c r="B6" t="s">
        <v>8</v>
      </c>
    </row>
    <row r="7" spans="1:2" x14ac:dyDescent="0.25">
      <c r="B7" t="s">
        <v>6</v>
      </c>
    </row>
    <row r="8" spans="1:2" x14ac:dyDescent="0.25">
      <c r="B8" t="s">
        <v>11</v>
      </c>
    </row>
    <row r="9" spans="1:2" x14ac:dyDescent="0.25">
      <c r="B9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1a3200-905b-44c0-b593-10a3943bf798" xsi:nil="true"/>
    <lcf76f155ced4ddcb4097134ff3c332f xmlns="2eed5dcd-9ad2-4c29-98ce-953cdf08568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5B0FD5FB0B024DBEA4D93F1E62CA24" ma:contentTypeVersion="17" ma:contentTypeDescription="Create a new document." ma:contentTypeScope="" ma:versionID="41ab3aae1c8b6d71debcb27b366f92c4">
  <xsd:schema xmlns:xsd="http://www.w3.org/2001/XMLSchema" xmlns:xs="http://www.w3.org/2001/XMLSchema" xmlns:p="http://schemas.microsoft.com/office/2006/metadata/properties" xmlns:ns2="2eed5dcd-9ad2-4c29-98ce-953cdf085681" xmlns:ns3="501a3200-905b-44c0-b593-10a3943bf798" targetNamespace="http://schemas.microsoft.com/office/2006/metadata/properties" ma:root="true" ma:fieldsID="c9482b4ee07a3453eeb35ecabf358983" ns2:_="" ns3:_="">
    <xsd:import namespace="2eed5dcd-9ad2-4c29-98ce-953cdf085681"/>
    <xsd:import namespace="501a3200-905b-44c0-b593-10a3943bf7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5dcd-9ad2-4c29-98ce-953cdf085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8412d7-6927-4401-9adc-3d8052f1d2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a3200-905b-44c0-b593-10a3943bf7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9dfc14-a62c-4468-a038-d3e1937a5fe4}" ma:internalName="TaxCatchAll" ma:showField="CatchAllData" ma:web="501a3200-905b-44c0-b593-10a3943bf7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8F33ED-C52A-418F-8763-33EA3F5A857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9ddbc8f-d5c8-4b25-a9e9-2648df95454c"/>
    <ds:schemaRef ds:uri="6ca0680e-fd28-4f7f-a391-085b85b35136"/>
    <ds:schemaRef ds:uri="d393c163-521c-4072-9afd-9005582690a8"/>
    <ds:schemaRef ds:uri="cf678190-c1bd-469a-b99e-ba5ae93daf13"/>
  </ds:schemaRefs>
</ds:datastoreItem>
</file>

<file path=customXml/itemProps2.xml><?xml version="1.0" encoding="utf-8"?>
<ds:datastoreItem xmlns:ds="http://schemas.openxmlformats.org/officeDocument/2006/customXml" ds:itemID="{4778158C-EE96-4D14-99AB-28E21A4C3938}"/>
</file>

<file path=customXml/itemProps3.xml><?xml version="1.0" encoding="utf-8"?>
<ds:datastoreItem xmlns:ds="http://schemas.openxmlformats.org/officeDocument/2006/customXml" ds:itemID="{09643C7D-E115-46E3-9833-57223ED684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Detail</vt:lpstr>
      <vt:lpstr>Pivot Table</vt:lpstr>
      <vt:lpstr>Example Run Chart Data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Jenie Abbotts</dc:creator>
  <cp:lastModifiedBy>Lance Luttrell</cp:lastModifiedBy>
  <dcterms:created xsi:type="dcterms:W3CDTF">2022-09-27T13:53:29Z</dcterms:created>
  <dcterms:modified xsi:type="dcterms:W3CDTF">2023-10-05T19:40:51Z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0x010100455B0FD5FB0B024DBEA4D93F1E62CA24</vt:lpwstr>
  </property>
  <property fmtid="{D5CDD505-2E9C-101B-9397-08002B2CF9AE}" pid="3" name="MediaServiceImageTags">
    <vt:lpwstr/>
  </property>
</Properties>
</file>